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ostvarenje plana" sheetId="1" r:id="rId1"/>
    <sheet name="bilješke" sheetId="2" r:id="rId2"/>
  </sheets>
  <calcPr calcId="152511"/>
</workbook>
</file>

<file path=xl/calcChain.xml><?xml version="1.0" encoding="utf-8"?>
<calcChain xmlns="http://schemas.openxmlformats.org/spreadsheetml/2006/main">
  <c r="J47" i="1" l="1"/>
  <c r="J43" i="1" l="1"/>
  <c r="K44" i="1"/>
  <c r="K45" i="1"/>
  <c r="K41" i="1"/>
  <c r="K23" i="1"/>
  <c r="J42" i="1"/>
  <c r="I42" i="1"/>
  <c r="I43" i="1"/>
  <c r="K43" i="1" l="1"/>
  <c r="J24" i="1" l="1"/>
  <c r="I24" i="1"/>
  <c r="K24" i="1" l="1"/>
  <c r="H39" i="2" s="1"/>
  <c r="H43" i="2" s="1"/>
  <c r="I46" i="1"/>
  <c r="H42" i="1" l="1"/>
  <c r="J46" i="1"/>
  <c r="G24" i="1"/>
  <c r="G46" i="1" l="1"/>
  <c r="G47" i="1" s="1"/>
  <c r="H46" i="1"/>
  <c r="H47" i="1" s="1"/>
  <c r="K42" i="1"/>
  <c r="K46" i="1" s="1"/>
  <c r="K47" i="1" s="1"/>
</calcChain>
</file>

<file path=xl/sharedStrings.xml><?xml version="1.0" encoding="utf-8"?>
<sst xmlns="http://schemas.openxmlformats.org/spreadsheetml/2006/main" count="146" uniqueCount="140">
  <si>
    <r>
      <t xml:space="preserve">OŠ </t>
    </r>
    <r>
      <rPr>
        <sz val="10"/>
        <color theme="1"/>
        <rFont val="Calibri"/>
        <family val="2"/>
        <charset val="238"/>
        <scheme val="minor"/>
      </rPr>
      <t>PUJANKI</t>
    </r>
    <r>
      <rPr>
        <sz val="11"/>
        <color theme="1"/>
        <rFont val="Calibri"/>
        <family val="2"/>
        <charset val="238"/>
        <scheme val="minor"/>
      </rPr>
      <t xml:space="preserve"> –SPLIT</t>
    </r>
  </si>
  <si>
    <t>Tijardovićeva 30</t>
  </si>
  <si>
    <t>21 000 Split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</si>
  <si>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sz val="16"/>
        <color theme="1"/>
        <rFont val="Calibri"/>
        <family val="2"/>
        <charset val="238"/>
        <scheme val="minor"/>
      </rPr>
      <t>Djelokrug rada škole</t>
    </r>
  </si>
  <si>
    <t>Osnovna škola Pujanki nakon izgradnje djeluje u dovršenom Aneksu zgrade na adresi</t>
  </si>
  <si>
    <t xml:space="preserve"> Tijardovićeva 30.</t>
  </si>
  <si>
    <r>
      <t xml:space="preserve">Rad škole odvija se na temelju Zakona o odgoju I obrazovanju u osnovnoj I srednjoj školi  ( NN 87/08., 86/10., 105/10., 90/11., I 16/12) te Pravilnika o broju učenika u redovitom  I kombiniranom razrednom odjelu-odgojno obrazovnoj skupini u osnovnoj školi (NN 124/09 I 73/10.) Rad škole je također planiran prema </t>
    </r>
    <r>
      <rPr>
        <b/>
        <sz val="12"/>
        <color theme="1"/>
        <rFont val="Calibri"/>
        <family val="2"/>
        <charset val="238"/>
        <scheme val="minor"/>
      </rPr>
      <t xml:space="preserve">Razvojnom planu rada škole </t>
    </r>
    <r>
      <rPr>
        <sz val="12"/>
        <color theme="1"/>
        <rFont val="Calibri"/>
        <family val="2"/>
        <charset val="238"/>
        <scheme val="minor"/>
      </rPr>
      <t>koji je izrađen na temelju Vanjskog vrednovanja rada škole I donesenih prioriteta rada.</t>
    </r>
  </si>
  <si>
    <r>
      <t xml:space="preserve">Plan je izvršen na bazi  </t>
    </r>
    <r>
      <rPr>
        <b/>
        <sz val="12"/>
        <color theme="1"/>
        <rFont val="Calibri"/>
        <family val="2"/>
        <charset val="238"/>
        <scheme val="minor"/>
      </rPr>
      <t xml:space="preserve">673 učenika u 31 redovita razredna odjela. </t>
    </r>
    <r>
      <rPr>
        <sz val="12"/>
        <color theme="1"/>
        <rFont val="Calibri"/>
        <family val="2"/>
        <charset val="238"/>
        <scheme val="minor"/>
      </rPr>
      <t>Za napomenuti je, da je broj razrednih odjela veći za 1 u odnosu na proteklu šk.god.</t>
    </r>
  </si>
  <si>
    <t xml:space="preserve">            Izvori sredstava za financiranje Škole po aktivnostima i programima:</t>
  </si>
  <si>
    <t>RB</t>
  </si>
  <si>
    <t>OPIS</t>
  </si>
  <si>
    <t>PLAN</t>
  </si>
  <si>
    <t>MANJAK/VIŠAK 2015</t>
  </si>
  <si>
    <t>IZVRŠENO</t>
  </si>
  <si>
    <t>I.  </t>
  </si>
  <si>
    <t>PRIHODI</t>
  </si>
  <si>
    <t>RASHODI</t>
  </si>
  <si>
    <t>Gradski proračun ukupno</t>
  </si>
  <si>
    <t>8 2 1 1 1</t>
  </si>
  <si>
    <t>Opći troškovi</t>
  </si>
  <si>
    <t>8 2 1 1 2</t>
  </si>
  <si>
    <t>Energija</t>
  </si>
  <si>
    <t>8 2 1 1 3</t>
  </si>
  <si>
    <t>Prijevoz učenika</t>
  </si>
  <si>
    <t>8 2 1 1 4</t>
  </si>
  <si>
    <t>Zdravstvene usluge</t>
  </si>
  <si>
    <t>8 2 1 1 6</t>
  </si>
  <si>
    <t>Mat.i usluge za tek.i invest. Održavanje</t>
  </si>
  <si>
    <t>8 2 1 2 8</t>
  </si>
  <si>
    <t>Održ.videonadzora škola</t>
  </si>
  <si>
    <t>8 2 1 2 16</t>
  </si>
  <si>
    <t>Dioklecijanova škrinjica</t>
  </si>
  <si>
    <t>8 2 1 2 22</t>
  </si>
  <si>
    <t>S pomoćnikom mogu bolje</t>
  </si>
  <si>
    <t>Prihodi 2015,naplaćeni nakon 31.12.15.</t>
  </si>
  <si>
    <t xml:space="preserve">II. 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</si>
  <si>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Prihodi za posebne namjene: </t>
    </r>
  </si>
  <si>
    <t>Sufinanciranje za stručno osposobljavanje uz potporu HZZ</t>
  </si>
  <si>
    <t>Sufinanciranje  cijene usluga i roba za učenička osiguranja,časopise i ostale potrebe</t>
  </si>
  <si>
    <t>Vlasiti prihodi od zakupnine</t>
  </si>
  <si>
    <t>Donacije /HŠSS/</t>
  </si>
  <si>
    <t>UKUPNO:</t>
  </si>
  <si>
    <t>AOP</t>
  </si>
  <si>
    <t>RAVNATELJ ŠKOLE</t>
  </si>
  <si>
    <t>MATE GLAVINOVIĆ</t>
  </si>
  <si>
    <t>Obveznik:</t>
  </si>
  <si>
    <t>RKP: 13471,  MB: 03443752  OSNOVNA ŠKOLA PUJANKI</t>
  </si>
  <si>
    <t>21000 SPLIT, TIJARDOVIĆEVA 30</t>
  </si>
  <si>
    <t>Razina: 31, Razdjel: 000</t>
  </si>
  <si>
    <t>Djelatnost: 8520 Osnovno obrazovanje</t>
  </si>
  <si>
    <t>B I LJ E Š  KE</t>
  </si>
  <si>
    <t>1)  PR-RAS</t>
  </si>
  <si>
    <t>2) P-VRIO</t>
  </si>
  <si>
    <t xml:space="preserve">  STUPAC 4</t>
  </si>
  <si>
    <t xml:space="preserve">  STUPAC 5</t>
  </si>
  <si>
    <t>3) BIL</t>
  </si>
  <si>
    <t>4) OBVEZE</t>
  </si>
  <si>
    <t>081</t>
  </si>
  <si>
    <t>097.</t>
  </si>
  <si>
    <t>5) RAS F</t>
  </si>
  <si>
    <t>Odgovorna osoba</t>
  </si>
  <si>
    <t>/Mate Glavinović/</t>
  </si>
  <si>
    <t>Osoba za kontaktiranje: Mirjana Pućo, tel: 021 377-132</t>
  </si>
  <si>
    <t>za razdoblje 1. siječnja  do 31.prosinca 2016. godine</t>
  </si>
  <si>
    <t>Raskinut Ugovor o zakupu za 1 aparat za tople napitke</t>
  </si>
  <si>
    <t xml:space="preserve">  1. Ugovoren videonadzor gradilišta škole u iznosu od 90.625 kn</t>
  </si>
  <si>
    <t xml:space="preserve">  2. Odobren pomoćnik u nastsvi jedan više nego prethodne godine</t>
  </si>
  <si>
    <t xml:space="preserve">  3.  Odobren projekt Prehrana učenika Zaklada sve Hrvatska za djecu /9.379 kn/</t>
  </si>
  <si>
    <t>Prema Odobrenju gradonačelnika Službeni glasnik Grada Splita 25/16 (32.000 kn)</t>
  </si>
  <si>
    <t>i Odobrenju Službe za obrazovanje i znanost Grada Splita (10.687 kn)</t>
  </si>
  <si>
    <t>Odobren i isplaćen regres za GO i božićnica iz Državnog proračuna</t>
  </si>
  <si>
    <t>Stručno usavršavanje po Ugovorima sklopljenima s Agencijom za mobilnost / 5.275 kn/</t>
  </si>
  <si>
    <t>Izvršena racionalizacija troškova za naknade korištenja privatnog automobila u služb. Svrhe</t>
  </si>
  <si>
    <t xml:space="preserve">Povećane potrebe tekućeg i investicijskog održavanje, uključuje redovite propisne kontrole </t>
  </si>
  <si>
    <t>instalacija i postrojenja, redovite i periodične servise, ispitivanja električnih i gromobranskih</t>
  </si>
  <si>
    <t xml:space="preserve"> zaštita na radu i zaštita od požara</t>
  </si>
  <si>
    <t>instalacija, izrade procjene opasnosti i odgovarajućih planova prema propisima kojima se regulira</t>
  </si>
  <si>
    <t>kao AOP 129 toč.3</t>
  </si>
  <si>
    <t>kao AOP 129 toč.1</t>
  </si>
  <si>
    <t>radi smanjenja površine zgrade zbog rušenja stare škole smanjena vodna naknada</t>
  </si>
  <si>
    <t>dio troškova 2016 pokriven prihodima 2015</t>
  </si>
  <si>
    <t>130, 354</t>
  </si>
  <si>
    <t>BILJEŠKE  UZ FINANCIJSKO IZVJEŠĆE 1-12 2016</t>
  </si>
  <si>
    <t>8 2 1 17</t>
  </si>
  <si>
    <t>Kapitalna ulaganja u objekte i opremu</t>
  </si>
  <si>
    <t>8 2 1 2 3</t>
  </si>
  <si>
    <t>Izvannastavne i iizvanškol.aktivnosti</t>
  </si>
  <si>
    <t>8 2 1 2 10</t>
  </si>
  <si>
    <t>Pomoćnici u nastavi</t>
  </si>
  <si>
    <t>8 2 1 2 26</t>
  </si>
  <si>
    <t>8 2 1 2 24</t>
  </si>
  <si>
    <t>Prehr.učenika - Zaklada hrvatska za djecu</t>
  </si>
  <si>
    <t>S pomoćnikom mogu bolje II</t>
  </si>
  <si>
    <t>8 2 1 2 30</t>
  </si>
  <si>
    <t>Kupnja opreme za OŠ</t>
  </si>
  <si>
    <t>AZOO, ŽP /Tekuće pomoći iz proračuna koji nije nadležan/</t>
  </si>
  <si>
    <r>
      <rPr>
        <sz val="10"/>
        <color theme="1"/>
        <rFont val="Times New Roman"/>
        <family val="1"/>
        <charset val="238"/>
      </rPr>
      <t xml:space="preserve"> </t>
    </r>
    <r>
      <rPr>
        <sz val="10"/>
        <color theme="1"/>
        <rFont val="Calibri"/>
        <family val="2"/>
        <charset val="238"/>
        <scheme val="minor"/>
      </rPr>
      <t>Državni proračun za plaće i naknade</t>
    </r>
  </si>
  <si>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Calibri"/>
        <family val="2"/>
        <charset val="238"/>
        <scheme val="minor"/>
      </rPr>
      <t>Opći prihodi</t>
    </r>
  </si>
  <si>
    <t xml:space="preserve">MANJAK/VIŠAK 2016 </t>
  </si>
  <si>
    <t>UKUPNO 1+2:</t>
  </si>
  <si>
    <t>ODSTUPANJE U ODNOSU NA PLAN</t>
  </si>
  <si>
    <t>Nisu planirane aktivnosti:</t>
  </si>
  <si>
    <t>8 2 1 1 7,  8 2 1 1 8,  8 2 1 2 10,  8 2 1 2 24</t>
  </si>
  <si>
    <t>Naknade troškova osobama izvan radnog odnosa</t>
  </si>
  <si>
    <t>MANJAK/ VIŠAK</t>
  </si>
  <si>
    <t>Plaće i naknade 12/2016 isplata u 2017.</t>
  </si>
  <si>
    <t>UKUPNO</t>
  </si>
  <si>
    <t xml:space="preserve">razdoblju. </t>
  </si>
  <si>
    <t>Ostvaren je manjak jer nisu naplaćeni prihodi iz GP za troškove poslovanja u</t>
  </si>
  <si>
    <t>021.</t>
  </si>
  <si>
    <t>Uknjiženje doniranih knjiga iz knjižnice prema Zapisniku povjerenstva za popis</t>
  </si>
  <si>
    <t>Isknjiženje zamjenjenih knjiga iz knjižnice prema Zapisniku povjerenstva za popis</t>
  </si>
  <si>
    <t>Isknjiženje  dotrajalog i neuporabivog SI   prema Zapisnicima povjerenstva za popis 2015 i 2016 g.</t>
  </si>
  <si>
    <t>023.</t>
  </si>
  <si>
    <t>Izvršena je kompenzacija bolovanja na teret HZZZO i DP</t>
  </si>
  <si>
    <t>071.</t>
  </si>
  <si>
    <t>Novac na blagajni predviđen za isplatu dnevnica, izvršeno u 2017</t>
  </si>
  <si>
    <t>078.</t>
  </si>
  <si>
    <t>Isplaćene akontacije za projekt Erasmus , izvršenje mobilnosti u 2017.</t>
  </si>
  <si>
    <t>073.,175</t>
  </si>
  <si>
    <t>166-176</t>
  </si>
  <si>
    <t>kao AOP</t>
  </si>
  <si>
    <t>1. Gradski proračun - manjak - neplaćeni zahtjevi- računi</t>
  </si>
  <si>
    <t>2. Agencija za mobilnost - projekti EU</t>
  </si>
  <si>
    <t xml:space="preserve">3. HZZZ - </t>
  </si>
  <si>
    <t xml:space="preserve">4. Ostalo </t>
  </si>
  <si>
    <t>638 PR-RAS pod. Toč.1</t>
  </si>
  <si>
    <t xml:space="preserve">638 PR-RAS </t>
  </si>
  <si>
    <t>OBVEZNE BILJEŠKE UZ BILANCU</t>
  </si>
  <si>
    <t xml:space="preserve"> Tablica 1-4  o danim i primljenim zajmovima i otplatama i dospjelim kamatama na kredite i zajmove</t>
  </si>
  <si>
    <t>NEMA PODATAKA UZ NAVEDENE TABLICE</t>
  </si>
  <si>
    <t>Plaće i naknade 12/16 i nedospjele obveze rashoda poslovanja koje dospjevaju</t>
  </si>
  <si>
    <t>u siječnju 2017.</t>
  </si>
  <si>
    <t>Nekompenzirana bolovanja na teret HZZZO i DP za 10 i 11/2016.g.</t>
  </si>
  <si>
    <t>Navedene  aktivnosti  odobrene su od strane Službe  za</t>
  </si>
  <si>
    <t xml:space="preserve"> obrazovanje i znanost Grada Splita</t>
  </si>
  <si>
    <t>Smanjene su uplate učenika za dodatne usluge u obrazovanju.</t>
  </si>
  <si>
    <t>U Splitu, 31.01.2017.</t>
  </si>
  <si>
    <t>Split, 31.01.2017.</t>
  </si>
  <si>
    <t>i  po odobrenju gradonačelnika , Službeni glasnik Grada Splita 25/16.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</si>
</sst>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n_-;\-* #,##0.00\ _k_n_-;_-* &quot;-&quot;??\ _k_n_-;_-@_-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11"/>
      <color theme="1"/>
      <name val="Calibri"/>
      <family val="2"/>
      <scheme val="minor"/>
    </font>
    <font>
      <b/>
      <sz val="8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14"/>
      <color indexed="56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.5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"/>
      <family val="2"/>
    </font>
    <font>
      <sz val="12"/>
      <color theme="1"/>
      <name val="Times New Roman"/>
      <family val="1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2" fillId="0" borderId="0" applyFont="0" applyFill="0" applyBorder="0" applyAlignment="0" applyProtection="0"/>
    <xf numFmtId="0" fontId="25" fillId="0" borderId="0"/>
  </cellStyleXfs>
  <cellXfs count="106">
    <xf numFmtId="0" fontId="0" fillId="0" borderId="0" xfId="0"/>
    <xf numFmtId="0" fontId="4" fillId="0" borderId="0" xfId="0" applyFont="1" applyAlignment="1">
      <alignment vertical="center"/>
    </xf>
    <xf numFmtId="0" fontId="0" fillId="0" borderId="0" xfId="0" applyFill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3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Fill="1" applyBorder="1" applyAlignment="1">
      <alignment vertical="center" wrapText="1"/>
    </xf>
    <xf numFmtId="3" fontId="0" fillId="0" borderId="0" xfId="0" applyNumberFormat="1"/>
    <xf numFmtId="0" fontId="0" fillId="0" borderId="0" xfId="0" applyFill="1"/>
    <xf numFmtId="3" fontId="0" fillId="0" borderId="0" xfId="0" applyNumberFormat="1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13" fillId="0" borderId="0" xfId="0" applyFont="1" applyAlignment="1" applyProtection="1">
      <alignment vertical="top"/>
      <protection hidden="1"/>
    </xf>
    <xf numFmtId="0" fontId="15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left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horizontal="center" vertical="center"/>
    </xf>
    <xf numFmtId="0" fontId="17" fillId="0" borderId="0" xfId="0" applyFont="1"/>
    <xf numFmtId="49" fontId="17" fillId="0" borderId="0" xfId="0" applyNumberFormat="1" applyFont="1" applyAlignment="1">
      <alignment horizontal="left"/>
    </xf>
    <xf numFmtId="49" fontId="5" fillId="0" borderId="0" xfId="0" applyNumberFormat="1" applyFont="1"/>
    <xf numFmtId="0" fontId="7" fillId="0" borderId="0" xfId="0" applyFont="1"/>
    <xf numFmtId="49" fontId="3" fillId="0" borderId="0" xfId="0" applyNumberFormat="1" applyFont="1"/>
    <xf numFmtId="0" fontId="3" fillId="0" borderId="0" xfId="0" applyFont="1"/>
    <xf numFmtId="0" fontId="0" fillId="0" borderId="0" xfId="0" applyFill="1" applyBorder="1" applyAlignment="1"/>
    <xf numFmtId="43" fontId="0" fillId="0" borderId="0" xfId="1" applyFont="1" applyFill="1" applyBorder="1" applyAlignment="1"/>
    <xf numFmtId="43" fontId="0" fillId="0" borderId="0" xfId="1" applyFont="1"/>
    <xf numFmtId="49" fontId="0" fillId="0" borderId="0" xfId="0" applyNumberFormat="1"/>
    <xf numFmtId="4" fontId="0" fillId="0" borderId="0" xfId="0" applyNumberFormat="1" applyBorder="1" applyAlignment="1"/>
    <xf numFmtId="49" fontId="7" fillId="0" borderId="0" xfId="0" applyNumberFormat="1" applyFont="1" applyAlignment="1">
      <alignment horizontal="left"/>
    </xf>
    <xf numFmtId="43" fontId="18" fillId="0" borderId="0" xfId="1" applyFont="1" applyAlignment="1"/>
    <xf numFmtId="0" fontId="19" fillId="0" borderId="0" xfId="0" applyFont="1" applyAlignment="1">
      <alignment horizontal="center"/>
    </xf>
    <xf numFmtId="0" fontId="0" fillId="0" borderId="0" xfId="0" applyBorder="1" applyAlignment="1"/>
    <xf numFmtId="0" fontId="0" fillId="0" borderId="1" xfId="0" applyBorder="1" applyAlignment="1"/>
    <xf numFmtId="0" fontId="20" fillId="0" borderId="0" xfId="0" applyFont="1"/>
    <xf numFmtId="0" fontId="15" fillId="0" borderId="0" xfId="0" applyFont="1" applyBorder="1" applyAlignment="1">
      <alignment horizontal="center"/>
    </xf>
    <xf numFmtId="0" fontId="0" fillId="0" borderId="0" xfId="0" applyBorder="1"/>
    <xf numFmtId="49" fontId="2" fillId="0" borderId="0" xfId="0" applyNumberFormat="1" applyFont="1"/>
    <xf numFmtId="0" fontId="21" fillId="0" borderId="0" xfId="0" applyFont="1"/>
    <xf numFmtId="0" fontId="2" fillId="0" borderId="0" xfId="0" applyFont="1" applyAlignment="1">
      <alignment vertical="center"/>
    </xf>
    <xf numFmtId="3" fontId="24" fillId="0" borderId="2" xfId="0" applyNumberFormat="1" applyFont="1" applyBorder="1" applyAlignment="1">
      <alignment horizontal="center" vertical="center"/>
    </xf>
    <xf numFmtId="3" fontId="24" fillId="0" borderId="2" xfId="0" applyNumberFormat="1" applyFont="1" applyBorder="1" applyAlignment="1">
      <alignment vertical="center" wrapText="1"/>
    </xf>
    <xf numFmtId="3" fontId="22" fillId="0" borderId="2" xfId="0" applyNumberFormat="1" applyFont="1" applyBorder="1" applyAlignment="1">
      <alignment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vertical="center" wrapText="1"/>
    </xf>
    <xf numFmtId="3" fontId="22" fillId="0" borderId="3" xfId="0" applyNumberFormat="1" applyFont="1" applyBorder="1" applyAlignment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5" fillId="0" borderId="8" xfId="0" applyNumberFormat="1" applyFont="1" applyBorder="1"/>
    <xf numFmtId="0" fontId="0" fillId="0" borderId="10" xfId="0" applyBorder="1" applyAlignment="1"/>
    <xf numFmtId="0" fontId="0" fillId="0" borderId="14" xfId="0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3" fontId="0" fillId="0" borderId="16" xfId="0" applyNumberFormat="1" applyBorder="1"/>
    <xf numFmtId="0" fontId="22" fillId="0" borderId="14" xfId="0" applyFont="1" applyBorder="1" applyAlignment="1">
      <alignment horizontal="center" vertical="center"/>
    </xf>
    <xf numFmtId="3" fontId="5" fillId="0" borderId="0" xfId="0" applyNumberFormat="1" applyFont="1" applyBorder="1"/>
    <xf numFmtId="0" fontId="0" fillId="0" borderId="17" xfId="0" applyBorder="1"/>
    <xf numFmtId="0" fontId="0" fillId="0" borderId="18" xfId="0" applyBorder="1" applyAlignment="1">
      <alignment horizontal="center" vertical="center"/>
    </xf>
    <xf numFmtId="3" fontId="0" fillId="0" borderId="19" xfId="0" applyNumberFormat="1" applyBorder="1"/>
    <xf numFmtId="3" fontId="5" fillId="0" borderId="16" xfId="0" applyNumberFormat="1" applyFont="1" applyBorder="1"/>
    <xf numFmtId="3" fontId="24" fillId="0" borderId="8" xfId="0" applyNumberFormat="1" applyFont="1" applyBorder="1"/>
    <xf numFmtId="3" fontId="5" fillId="0" borderId="9" xfId="0" applyNumberFormat="1" applyFont="1" applyBorder="1"/>
    <xf numFmtId="0" fontId="5" fillId="0" borderId="8" xfId="0" applyFont="1" applyBorder="1"/>
    <xf numFmtId="49" fontId="2" fillId="0" borderId="0" xfId="0" applyNumberFormat="1" applyFont="1" applyFill="1" applyBorder="1" applyAlignment="1"/>
    <xf numFmtId="0" fontId="7" fillId="0" borderId="0" xfId="0" applyFont="1" applyAlignment="1">
      <alignment horizontal="center"/>
    </xf>
    <xf numFmtId="0" fontId="5" fillId="0" borderId="0" xfId="0" applyFont="1"/>
    <xf numFmtId="0" fontId="26" fillId="0" borderId="0" xfId="0" applyFont="1"/>
    <xf numFmtId="0" fontId="27" fillId="0" borderId="0" xfId="0" applyFont="1"/>
    <xf numFmtId="0" fontId="7" fillId="0" borderId="0" xfId="0" applyFont="1" applyAlignment="1">
      <alignment horizontal="left"/>
    </xf>
    <xf numFmtId="0" fontId="24" fillId="0" borderId="4" xfId="0" applyFont="1" applyBorder="1" applyAlignment="1">
      <alignment horizontal="left" vertical="center"/>
    </xf>
    <xf numFmtId="0" fontId="24" fillId="0" borderId="5" xfId="0" applyFont="1" applyBorder="1" applyAlignment="1">
      <alignment horizontal="left" vertical="center"/>
    </xf>
    <xf numFmtId="0" fontId="24" fillId="0" borderId="13" xfId="0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0" fillId="0" borderId="0" xfId="0" applyFill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6" fillId="0" borderId="0" xfId="0" applyFont="1" applyAlignment="1" applyProtection="1">
      <alignment horizontal="center" vertical="center"/>
      <protection hidden="1"/>
    </xf>
    <xf numFmtId="0" fontId="6" fillId="0" borderId="0" xfId="0" applyFont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right"/>
    </xf>
    <xf numFmtId="0" fontId="14" fillId="0" borderId="0" xfId="0" applyFont="1" applyAlignment="1" applyProtection="1">
      <alignment horizontal="left" vertical="top" shrinkToFit="1"/>
      <protection hidden="1"/>
    </xf>
    <xf numFmtId="0" fontId="0" fillId="0" borderId="0" xfId="0" applyAlignment="1">
      <alignment shrinkToFit="1"/>
    </xf>
    <xf numFmtId="0" fontId="14" fillId="0" borderId="0" xfId="0" applyFont="1" applyAlignment="1" applyProtection="1">
      <alignment horizontal="left" vertical="center" shrinkToFit="1"/>
      <protection hidden="1"/>
    </xf>
  </cellXfs>
  <cellStyles count="3">
    <cellStyle name="Normalno" xfId="0" builtinId="0"/>
    <cellStyle name="Obično_List4" xfId="2"/>
    <cellStyle name="Zarez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abSelected="1" topLeftCell="A7" workbookViewId="0">
      <selection activeCell="P49" sqref="P49"/>
    </sheetView>
  </sheetViews>
  <sheetFormatPr defaultRowHeight="15" x14ac:dyDescent="0.25"/>
  <cols>
    <col min="1" max="1" width="8.42578125" customWidth="1"/>
    <col min="7" max="7" width="9.28515625" customWidth="1"/>
    <col min="8" max="8" width="7.7109375" customWidth="1"/>
    <col min="11" max="11" width="8.85546875" customWidth="1"/>
    <col min="18" max="18" width="15.85546875" bestFit="1" customWidth="1"/>
  </cols>
  <sheetData>
    <row r="1" spans="1:10" x14ac:dyDescent="0.25">
      <c r="A1" s="1" t="s">
        <v>0</v>
      </c>
    </row>
    <row r="2" spans="1:10" x14ac:dyDescent="0.25">
      <c r="A2" s="1" t="s">
        <v>1</v>
      </c>
      <c r="E2" s="82"/>
      <c r="F2" s="82"/>
      <c r="G2" s="82"/>
      <c r="H2" s="2"/>
    </row>
    <row r="3" spans="1:10" x14ac:dyDescent="0.25">
      <c r="A3" s="1" t="s">
        <v>2</v>
      </c>
    </row>
    <row r="4" spans="1:10" x14ac:dyDescent="0.25">
      <c r="A4" s="44" t="s">
        <v>138</v>
      </c>
    </row>
    <row r="5" spans="1:10" x14ac:dyDescent="0.25">
      <c r="B5" s="1"/>
    </row>
    <row r="6" spans="1:10" ht="15.75" x14ac:dyDescent="0.25">
      <c r="A6" s="3" t="s">
        <v>82</v>
      </c>
      <c r="B6" s="1"/>
    </row>
    <row r="7" spans="1:10" x14ac:dyDescent="0.25">
      <c r="B7" s="1"/>
    </row>
    <row r="8" spans="1:10" ht="21" x14ac:dyDescent="0.25">
      <c r="A8" s="5" t="s">
        <v>3</v>
      </c>
      <c r="B8" s="5"/>
      <c r="C8" s="5"/>
      <c r="D8" s="5"/>
      <c r="E8" s="5"/>
      <c r="G8" s="4"/>
      <c r="H8" s="4"/>
      <c r="I8" s="4"/>
      <c r="J8" s="4"/>
    </row>
    <row r="9" spans="1:10" x14ac:dyDescent="0.25">
      <c r="A9" s="5" t="s">
        <v>4</v>
      </c>
      <c r="B9" s="5"/>
      <c r="C9" s="5"/>
      <c r="D9" s="5"/>
      <c r="E9" s="5"/>
      <c r="F9" s="5"/>
      <c r="G9" s="5"/>
      <c r="H9" s="5"/>
      <c r="I9" s="5"/>
    </row>
    <row r="10" spans="1:10" x14ac:dyDescent="0.25">
      <c r="A10" s="5" t="s">
        <v>5</v>
      </c>
      <c r="B10" s="5"/>
      <c r="C10" s="5"/>
      <c r="D10" s="5"/>
      <c r="E10" s="5"/>
      <c r="F10" s="5"/>
      <c r="G10" s="5"/>
      <c r="H10" s="5"/>
      <c r="I10" s="5"/>
    </row>
    <row r="11" spans="1:10" x14ac:dyDescent="0.25">
      <c r="A11" s="83" t="s">
        <v>6</v>
      </c>
      <c r="B11" s="83"/>
      <c r="C11" s="83"/>
      <c r="D11" s="83"/>
      <c r="E11" s="83"/>
      <c r="F11" s="83"/>
      <c r="G11" s="83"/>
      <c r="H11" s="83"/>
      <c r="I11" s="83"/>
      <c r="J11" s="83"/>
    </row>
    <row r="12" spans="1:10" x14ac:dyDescent="0.25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 x14ac:dyDescent="0.25">
      <c r="A13" s="83"/>
      <c r="B13" s="83"/>
      <c r="C13" s="83"/>
      <c r="D13" s="83"/>
      <c r="E13" s="83"/>
      <c r="F13" s="83"/>
      <c r="G13" s="83"/>
      <c r="H13" s="83"/>
      <c r="I13" s="83"/>
      <c r="J13" s="83"/>
    </row>
    <row r="14" spans="1:10" x14ac:dyDescent="0.25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0" x14ac:dyDescent="0.25">
      <c r="A15" s="83"/>
      <c r="B15" s="83"/>
      <c r="C15" s="83"/>
      <c r="D15" s="83"/>
      <c r="E15" s="83"/>
      <c r="F15" s="83"/>
      <c r="G15" s="83"/>
      <c r="H15" s="83"/>
      <c r="I15" s="83"/>
      <c r="J15" s="83"/>
    </row>
    <row r="16" spans="1:10" x14ac:dyDescent="0.25">
      <c r="A16" s="83" t="s">
        <v>7</v>
      </c>
      <c r="B16" s="83"/>
      <c r="C16" s="83"/>
      <c r="D16" s="83"/>
      <c r="E16" s="83"/>
      <c r="F16" s="83"/>
      <c r="G16" s="83"/>
      <c r="H16" s="83"/>
      <c r="I16" s="83"/>
      <c r="J16" s="83"/>
    </row>
    <row r="17" spans="1:19" x14ac:dyDescent="0.25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9" x14ac:dyDescent="0.25">
      <c r="B18" s="6"/>
      <c r="C18" s="6"/>
      <c r="D18" s="6"/>
      <c r="E18" s="6"/>
      <c r="F18" s="6"/>
      <c r="G18" s="6"/>
      <c r="H18" s="6"/>
      <c r="I18" s="6"/>
      <c r="J18" s="6"/>
    </row>
    <row r="19" spans="1:19" ht="16.5" thickBot="1" x14ac:dyDescent="0.3">
      <c r="A19" s="84" t="s">
        <v>8</v>
      </c>
      <c r="B19" s="84"/>
      <c r="C19" s="84"/>
      <c r="D19" s="84"/>
      <c r="E19" s="84"/>
      <c r="F19" s="84"/>
      <c r="G19" s="84"/>
      <c r="H19" s="84"/>
      <c r="I19" s="84"/>
      <c r="J19" s="84"/>
    </row>
    <row r="20" spans="1:19" ht="15" customHeight="1" x14ac:dyDescent="0.25">
      <c r="A20" s="57" t="s">
        <v>9</v>
      </c>
      <c r="B20" s="85" t="s">
        <v>10</v>
      </c>
      <c r="C20" s="85"/>
      <c r="D20" s="85"/>
      <c r="E20" s="85"/>
      <c r="F20" s="85"/>
      <c r="G20" s="86" t="s">
        <v>11</v>
      </c>
      <c r="H20" s="88" t="s">
        <v>12</v>
      </c>
      <c r="I20" s="90" t="s">
        <v>13</v>
      </c>
      <c r="J20" s="90"/>
      <c r="K20" s="78" t="s">
        <v>98</v>
      </c>
    </row>
    <row r="21" spans="1:19" ht="33" customHeight="1" x14ac:dyDescent="0.25">
      <c r="A21" s="58" t="s">
        <v>14</v>
      </c>
      <c r="B21" s="91" t="s">
        <v>97</v>
      </c>
      <c r="C21" s="92"/>
      <c r="D21" s="92"/>
      <c r="E21" s="92"/>
      <c r="F21" s="92"/>
      <c r="G21" s="87"/>
      <c r="H21" s="89"/>
      <c r="I21" s="17" t="s">
        <v>15</v>
      </c>
      <c r="J21" s="17" t="s">
        <v>16</v>
      </c>
      <c r="K21" s="79"/>
    </row>
    <row r="22" spans="1:19" ht="10.5" customHeight="1" x14ac:dyDescent="0.25">
      <c r="A22" s="58"/>
      <c r="B22" s="48"/>
      <c r="C22" s="49"/>
      <c r="D22" s="49"/>
      <c r="E22" s="49"/>
      <c r="F22" s="49"/>
      <c r="G22" s="50">
        <v>1</v>
      </c>
      <c r="H22" s="51">
        <v>2</v>
      </c>
      <c r="I22" s="50">
        <v>3</v>
      </c>
      <c r="J22" s="51">
        <v>4</v>
      </c>
      <c r="K22" s="59">
        <v>5</v>
      </c>
    </row>
    <row r="23" spans="1:19" x14ac:dyDescent="0.25">
      <c r="A23" s="58">
        <v>1</v>
      </c>
      <c r="B23" s="93" t="s">
        <v>96</v>
      </c>
      <c r="C23" s="94"/>
      <c r="D23" s="94"/>
      <c r="E23" s="94"/>
      <c r="F23" s="94"/>
      <c r="G23" s="45">
        <v>7422717</v>
      </c>
      <c r="H23" s="45">
        <v>0</v>
      </c>
      <c r="I23" s="7">
        <v>7580049</v>
      </c>
      <c r="J23" s="52">
        <v>7580049</v>
      </c>
      <c r="K23" s="60">
        <f>H23+I23-J23</f>
        <v>0</v>
      </c>
      <c r="N23" s="11"/>
      <c r="O23" s="11"/>
    </row>
    <row r="24" spans="1:19" x14ac:dyDescent="0.25">
      <c r="A24" s="58">
        <v>2</v>
      </c>
      <c r="B24" s="76" t="s">
        <v>17</v>
      </c>
      <c r="C24" s="77"/>
      <c r="D24" s="77"/>
      <c r="E24" s="77"/>
      <c r="F24" s="77"/>
      <c r="G24" s="46">
        <f>SUM(G25:G39)</f>
        <v>684750</v>
      </c>
      <c r="H24" s="46">
        <v>-82427</v>
      </c>
      <c r="I24" s="8">
        <f>SUM(I25:I38)</f>
        <v>727454.01</v>
      </c>
      <c r="J24" s="53">
        <f>SUM(J25:J38)</f>
        <v>840474</v>
      </c>
      <c r="K24" s="66">
        <f>I24-J24</f>
        <v>-113019.98999999999</v>
      </c>
      <c r="L24" s="11"/>
      <c r="R24" s="31"/>
    </row>
    <row r="25" spans="1:19" x14ac:dyDescent="0.25">
      <c r="A25" s="61" t="s">
        <v>18</v>
      </c>
      <c r="B25" s="76" t="s">
        <v>19</v>
      </c>
      <c r="C25" s="77"/>
      <c r="D25" s="77"/>
      <c r="E25" s="77"/>
      <c r="F25" s="77"/>
      <c r="G25" s="46">
        <v>285283</v>
      </c>
      <c r="H25" s="46"/>
      <c r="I25" s="8">
        <v>237528</v>
      </c>
      <c r="J25" s="53">
        <v>260665</v>
      </c>
      <c r="K25" s="60"/>
      <c r="N25" s="11"/>
    </row>
    <row r="26" spans="1:19" x14ac:dyDescent="0.25">
      <c r="A26" s="61" t="s">
        <v>20</v>
      </c>
      <c r="B26" s="76" t="s">
        <v>21</v>
      </c>
      <c r="C26" s="77"/>
      <c r="D26" s="77"/>
      <c r="E26" s="77"/>
      <c r="F26" s="77"/>
      <c r="G26" s="46">
        <v>131630</v>
      </c>
      <c r="H26" s="46"/>
      <c r="I26" s="8">
        <v>122333</v>
      </c>
      <c r="J26" s="53">
        <v>135972</v>
      </c>
      <c r="K26" s="60"/>
      <c r="P26" s="11"/>
      <c r="Q26" s="11"/>
    </row>
    <row r="27" spans="1:19" x14ac:dyDescent="0.25">
      <c r="A27" s="61" t="s">
        <v>22</v>
      </c>
      <c r="B27" s="76" t="s">
        <v>23</v>
      </c>
      <c r="C27" s="77"/>
      <c r="D27" s="77"/>
      <c r="E27" s="77"/>
      <c r="F27" s="77"/>
      <c r="G27" s="46">
        <v>455</v>
      </c>
      <c r="H27" s="46"/>
      <c r="I27" s="8">
        <v>455</v>
      </c>
      <c r="J27" s="53">
        <v>455</v>
      </c>
      <c r="K27" s="60"/>
      <c r="S27" s="11"/>
    </row>
    <row r="28" spans="1:19" x14ac:dyDescent="0.25">
      <c r="A28" s="61" t="s">
        <v>24</v>
      </c>
      <c r="B28" s="76" t="s">
        <v>25</v>
      </c>
      <c r="C28" s="77"/>
      <c r="D28" s="77"/>
      <c r="E28" s="77"/>
      <c r="F28" s="77"/>
      <c r="G28" s="46">
        <v>14632</v>
      </c>
      <c r="H28" s="46"/>
      <c r="I28" s="8">
        <v>14276</v>
      </c>
      <c r="J28" s="53">
        <v>20776</v>
      </c>
      <c r="K28" s="60"/>
    </row>
    <row r="29" spans="1:19" x14ac:dyDescent="0.25">
      <c r="A29" s="61" t="s">
        <v>26</v>
      </c>
      <c r="B29" s="76" t="s">
        <v>27</v>
      </c>
      <c r="C29" s="77"/>
      <c r="D29" s="77"/>
      <c r="E29" s="77"/>
      <c r="F29" s="77"/>
      <c r="G29" s="46">
        <v>46500</v>
      </c>
      <c r="H29" s="46"/>
      <c r="I29" s="8">
        <v>38745</v>
      </c>
      <c r="J29" s="62">
        <v>60580</v>
      </c>
      <c r="K29" s="60"/>
    </row>
    <row r="30" spans="1:19" x14ac:dyDescent="0.25">
      <c r="A30" s="61" t="s">
        <v>83</v>
      </c>
      <c r="B30" s="76" t="s">
        <v>84</v>
      </c>
      <c r="C30" s="77"/>
      <c r="D30" s="77"/>
      <c r="E30" s="77"/>
      <c r="F30" s="77"/>
      <c r="G30" s="46"/>
      <c r="H30" s="46"/>
      <c r="I30" s="8">
        <v>31080</v>
      </c>
      <c r="J30" s="62">
        <v>42680</v>
      </c>
      <c r="K30" s="60"/>
    </row>
    <row r="31" spans="1:19" x14ac:dyDescent="0.25">
      <c r="A31" s="61" t="s">
        <v>28</v>
      </c>
      <c r="B31" s="76" t="s">
        <v>29</v>
      </c>
      <c r="C31" s="77"/>
      <c r="D31" s="77"/>
      <c r="E31" s="77"/>
      <c r="F31" s="77"/>
      <c r="G31" s="46"/>
      <c r="H31" s="46"/>
      <c r="I31" s="8">
        <v>83125</v>
      </c>
      <c r="J31" s="53">
        <v>90625</v>
      </c>
      <c r="K31" s="60"/>
    </row>
    <row r="32" spans="1:19" x14ac:dyDescent="0.25">
      <c r="A32" s="61" t="s">
        <v>85</v>
      </c>
      <c r="B32" s="76" t="s">
        <v>86</v>
      </c>
      <c r="C32" s="77"/>
      <c r="D32" s="77"/>
      <c r="E32" s="77"/>
      <c r="F32" s="77"/>
      <c r="G32" s="46">
        <v>1500</v>
      </c>
      <c r="H32" s="46"/>
      <c r="I32" s="8"/>
      <c r="J32" s="53"/>
      <c r="K32" s="60"/>
    </row>
    <row r="33" spans="1:17" x14ac:dyDescent="0.25">
      <c r="A33" s="61" t="s">
        <v>87</v>
      </c>
      <c r="B33" s="76" t="s">
        <v>88</v>
      </c>
      <c r="C33" s="77"/>
      <c r="D33" s="77"/>
      <c r="E33" s="77"/>
      <c r="F33" s="77"/>
      <c r="G33" s="46"/>
      <c r="H33" s="46"/>
      <c r="I33" s="8">
        <v>3880.01</v>
      </c>
      <c r="J33" s="53">
        <v>7760</v>
      </c>
      <c r="K33" s="60"/>
    </row>
    <row r="34" spans="1:17" x14ac:dyDescent="0.25">
      <c r="A34" s="61" t="s">
        <v>30</v>
      </c>
      <c r="B34" s="76" t="s">
        <v>31</v>
      </c>
      <c r="C34" s="77"/>
      <c r="D34" s="77"/>
      <c r="E34" s="77"/>
      <c r="F34" s="77"/>
      <c r="G34" s="46">
        <v>1200</v>
      </c>
      <c r="H34" s="46"/>
      <c r="I34" s="8">
        <v>1200</v>
      </c>
      <c r="J34" s="53">
        <v>1200</v>
      </c>
      <c r="K34" s="60"/>
      <c r="Q34" s="11"/>
    </row>
    <row r="35" spans="1:17" x14ac:dyDescent="0.25">
      <c r="A35" s="61" t="s">
        <v>32</v>
      </c>
      <c r="B35" s="76" t="s">
        <v>33</v>
      </c>
      <c r="C35" s="77"/>
      <c r="D35" s="77"/>
      <c r="E35" s="77"/>
      <c r="F35" s="77"/>
      <c r="G35" s="46">
        <v>116352</v>
      </c>
      <c r="H35" s="46"/>
      <c r="I35" s="8">
        <v>116352</v>
      </c>
      <c r="J35" s="53">
        <v>116352</v>
      </c>
      <c r="K35" s="60"/>
    </row>
    <row r="36" spans="1:17" x14ac:dyDescent="0.25">
      <c r="A36" s="61" t="s">
        <v>90</v>
      </c>
      <c r="B36" s="76" t="s">
        <v>91</v>
      </c>
      <c r="C36" s="77"/>
      <c r="D36" s="77"/>
      <c r="E36" s="77"/>
      <c r="F36" s="77"/>
      <c r="G36" s="46"/>
      <c r="H36" s="46"/>
      <c r="I36" s="8">
        <v>6630</v>
      </c>
      <c r="J36" s="53">
        <v>9379</v>
      </c>
      <c r="K36" s="60"/>
    </row>
    <row r="37" spans="1:17" x14ac:dyDescent="0.25">
      <c r="A37" s="61" t="s">
        <v>89</v>
      </c>
      <c r="B37" s="76" t="s">
        <v>92</v>
      </c>
      <c r="C37" s="77"/>
      <c r="D37" s="77"/>
      <c r="E37" s="77"/>
      <c r="F37" s="77"/>
      <c r="G37" s="46">
        <v>82548</v>
      </c>
      <c r="H37" s="46"/>
      <c r="I37" s="8">
        <v>67200</v>
      </c>
      <c r="J37" s="53">
        <v>89380</v>
      </c>
      <c r="K37" s="60"/>
    </row>
    <row r="38" spans="1:17" x14ac:dyDescent="0.25">
      <c r="A38" s="61" t="s">
        <v>93</v>
      </c>
      <c r="B38" s="76" t="s">
        <v>94</v>
      </c>
      <c r="C38" s="77"/>
      <c r="D38" s="77"/>
      <c r="E38" s="77"/>
      <c r="F38" s="77"/>
      <c r="G38" s="46">
        <v>4650</v>
      </c>
      <c r="H38" s="46"/>
      <c r="I38" s="8">
        <v>4650</v>
      </c>
      <c r="J38" s="53">
        <v>4650</v>
      </c>
      <c r="K38" s="60"/>
      <c r="N38" s="11"/>
      <c r="O38" s="11"/>
    </row>
    <row r="39" spans="1:17" x14ac:dyDescent="0.25">
      <c r="A39" s="58"/>
      <c r="B39" s="76" t="s">
        <v>34</v>
      </c>
      <c r="C39" s="77"/>
      <c r="D39" s="77"/>
      <c r="E39" s="77"/>
      <c r="F39" s="77"/>
      <c r="G39" s="46"/>
      <c r="H39" s="46"/>
      <c r="I39" s="8">
        <v>82426.789999999994</v>
      </c>
      <c r="J39" s="53"/>
      <c r="K39" s="60"/>
    </row>
    <row r="40" spans="1:17" ht="15.75" x14ac:dyDescent="0.25">
      <c r="A40" s="58" t="s">
        <v>35</v>
      </c>
      <c r="B40" s="95" t="s">
        <v>36</v>
      </c>
      <c r="C40" s="96"/>
      <c r="D40" s="96"/>
      <c r="E40" s="96"/>
      <c r="F40" s="96"/>
      <c r="G40" s="96"/>
      <c r="H40" s="96"/>
      <c r="I40" s="96"/>
      <c r="J40" s="96"/>
      <c r="K40" s="63"/>
    </row>
    <row r="41" spans="1:17" ht="24" customHeight="1" x14ac:dyDescent="0.25">
      <c r="A41" s="58">
        <v>1</v>
      </c>
      <c r="B41" s="97" t="s">
        <v>37</v>
      </c>
      <c r="C41" s="97"/>
      <c r="D41" s="97"/>
      <c r="E41" s="97"/>
      <c r="F41" s="97"/>
      <c r="G41" s="47">
        <v>72000</v>
      </c>
      <c r="H41" s="47">
        <v>41329</v>
      </c>
      <c r="I41" s="9">
        <v>36345</v>
      </c>
      <c r="J41" s="10">
        <v>60263</v>
      </c>
      <c r="K41" s="60">
        <f>H41+I41-J41</f>
        <v>17411</v>
      </c>
    </row>
    <row r="42" spans="1:17" ht="24" customHeight="1" x14ac:dyDescent="0.25">
      <c r="A42" s="58">
        <v>2</v>
      </c>
      <c r="B42" s="97" t="s">
        <v>38</v>
      </c>
      <c r="C42" s="97"/>
      <c r="D42" s="97"/>
      <c r="E42" s="97"/>
      <c r="F42" s="97"/>
      <c r="G42" s="47">
        <v>51500</v>
      </c>
      <c r="H42" s="47">
        <f>3172-8854-2040</f>
        <v>-7722</v>
      </c>
      <c r="I42" s="10">
        <f>19587.39+49375-160+189</f>
        <v>68991.39</v>
      </c>
      <c r="J42" s="10">
        <f>19244+24026.31-160-783</f>
        <v>42327.31</v>
      </c>
      <c r="K42" s="60">
        <f>H42+I42-J42+1</f>
        <v>18943.080000000002</v>
      </c>
    </row>
    <row r="43" spans="1:17" x14ac:dyDescent="0.25">
      <c r="A43" s="58">
        <v>3</v>
      </c>
      <c r="B43" s="98" t="s">
        <v>95</v>
      </c>
      <c r="C43" s="98"/>
      <c r="D43" s="98"/>
      <c r="E43" s="98"/>
      <c r="F43" s="98"/>
      <c r="G43" s="47">
        <v>3900</v>
      </c>
      <c r="H43" s="47">
        <v>665</v>
      </c>
      <c r="I43" s="10">
        <f>7202+2060</f>
        <v>9262</v>
      </c>
      <c r="J43" s="10">
        <f>4874+2060+160</f>
        <v>7094</v>
      </c>
      <c r="K43" s="60">
        <f t="shared" ref="K43:K45" si="0">H43+I43-J43</f>
        <v>2833</v>
      </c>
      <c r="N43" s="11"/>
      <c r="P43" s="11"/>
    </row>
    <row r="44" spans="1:17" x14ac:dyDescent="0.25">
      <c r="A44" s="58">
        <v>6</v>
      </c>
      <c r="B44" s="99" t="s">
        <v>39</v>
      </c>
      <c r="C44" s="99"/>
      <c r="D44" s="99"/>
      <c r="E44" s="99"/>
      <c r="F44" s="99"/>
      <c r="G44" s="47">
        <v>960</v>
      </c>
      <c r="H44" s="47"/>
      <c r="I44" s="10">
        <v>160</v>
      </c>
      <c r="J44" s="10"/>
      <c r="K44" s="60">
        <f t="shared" si="0"/>
        <v>160</v>
      </c>
      <c r="N44" s="11"/>
      <c r="P44" s="11"/>
    </row>
    <row r="45" spans="1:17" ht="15.75" thickBot="1" x14ac:dyDescent="0.3">
      <c r="A45" s="64">
        <v>7</v>
      </c>
      <c r="B45" s="98" t="s">
        <v>40</v>
      </c>
      <c r="C45" s="98"/>
      <c r="D45" s="98"/>
      <c r="E45" s="98"/>
      <c r="F45" s="98"/>
      <c r="G45" s="54">
        <v>10000</v>
      </c>
      <c r="H45" s="54"/>
      <c r="I45" s="55">
        <v>8300</v>
      </c>
      <c r="J45" s="55">
        <v>8232</v>
      </c>
      <c r="K45" s="65">
        <f t="shared" si="0"/>
        <v>68</v>
      </c>
    </row>
    <row r="46" spans="1:17" ht="16.5" thickBot="1" x14ac:dyDescent="0.3">
      <c r="A46" s="80" t="s">
        <v>41</v>
      </c>
      <c r="B46" s="81"/>
      <c r="C46" s="81"/>
      <c r="D46" s="81"/>
      <c r="E46" s="81"/>
      <c r="F46" s="81"/>
      <c r="G46" s="67">
        <f>G23+G24+G41+G42+G43+G44+G45</f>
        <v>8245827</v>
      </c>
      <c r="H46" s="67">
        <f>H24+H41+H42+H43</f>
        <v>-48155</v>
      </c>
      <c r="I46" s="56">
        <f>I23+I24+I41+I42+I43+I44+I45+I39</f>
        <v>8512988.1899999995</v>
      </c>
      <c r="J46" s="56">
        <f>J23+J24+J41+J42+J43+J44+J45</f>
        <v>8538439.3100000005</v>
      </c>
      <c r="K46" s="68">
        <f>SUM(K41:K45)</f>
        <v>39415.08</v>
      </c>
      <c r="P46" s="11"/>
    </row>
    <row r="47" spans="1:17" ht="16.5" thickBot="1" x14ac:dyDescent="0.3">
      <c r="A47" s="80" t="s">
        <v>99</v>
      </c>
      <c r="B47" s="81"/>
      <c r="C47" s="81"/>
      <c r="D47" s="81"/>
      <c r="E47" s="81"/>
      <c r="F47" s="81"/>
      <c r="G47" s="67">
        <f>G46</f>
        <v>8245827</v>
      </c>
      <c r="H47" s="67">
        <f>H46</f>
        <v>-48155</v>
      </c>
      <c r="I47" s="69">
        <v>8512988</v>
      </c>
      <c r="J47" s="56">
        <f>J46</f>
        <v>8538439.3100000005</v>
      </c>
      <c r="K47" s="68">
        <f>K46+K24</f>
        <v>-73604.909999999989</v>
      </c>
      <c r="N47" s="11"/>
    </row>
    <row r="48" spans="1:17" x14ac:dyDescent="0.25">
      <c r="I48" s="11"/>
      <c r="J48" s="11"/>
    </row>
    <row r="49" spans="1:15" x14ac:dyDescent="0.25">
      <c r="A49" t="s">
        <v>100</v>
      </c>
      <c r="I49" s="11"/>
      <c r="K49" s="11"/>
    </row>
    <row r="51" spans="1:15" x14ac:dyDescent="0.25">
      <c r="A51" t="s">
        <v>101</v>
      </c>
      <c r="D51" t="s">
        <v>102</v>
      </c>
    </row>
    <row r="53" spans="1:15" x14ac:dyDescent="0.25">
      <c r="A53" t="s">
        <v>134</v>
      </c>
      <c r="G53" t="s">
        <v>135</v>
      </c>
      <c r="O53" s="42"/>
    </row>
    <row r="54" spans="1:15" x14ac:dyDescent="0.25">
      <c r="A54" s="42" t="s">
        <v>139</v>
      </c>
    </row>
    <row r="55" spans="1:15" ht="16.5" customHeight="1" x14ac:dyDescent="0.25"/>
    <row r="56" spans="1:15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pans="1:15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pans="1:15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5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pans="1:15" x14ac:dyDescent="0.25">
      <c r="A60" s="12"/>
      <c r="B60" s="12"/>
      <c r="C60" s="12"/>
      <c r="D60" s="12"/>
      <c r="E60" s="12"/>
      <c r="F60" s="12"/>
      <c r="G60" s="2" t="s">
        <v>43</v>
      </c>
      <c r="H60" s="2"/>
      <c r="I60" s="12"/>
      <c r="J60" s="12"/>
    </row>
    <row r="61" spans="1:15" x14ac:dyDescent="0.25">
      <c r="A61" s="12"/>
      <c r="B61" s="12"/>
      <c r="C61" s="12"/>
      <c r="D61" s="12"/>
      <c r="E61" s="12"/>
      <c r="F61" s="12"/>
      <c r="G61" s="2"/>
      <c r="H61" s="2"/>
      <c r="I61" s="12"/>
      <c r="J61" s="12"/>
    </row>
    <row r="62" spans="1:15" x14ac:dyDescent="0.25">
      <c r="A62" s="12"/>
      <c r="B62" s="12"/>
      <c r="C62" s="12"/>
      <c r="D62" s="12"/>
      <c r="E62" s="14"/>
      <c r="F62" s="14"/>
      <c r="G62" s="15"/>
      <c r="H62" s="15"/>
      <c r="I62" s="12"/>
      <c r="J62" s="12"/>
    </row>
    <row r="63" spans="1:15" x14ac:dyDescent="0.25">
      <c r="G63" s="16" t="s">
        <v>44</v>
      </c>
      <c r="H63" s="16"/>
    </row>
  </sheetData>
  <mergeCells count="35">
    <mergeCell ref="B45:F45"/>
    <mergeCell ref="B30:F30"/>
    <mergeCell ref="B32:F32"/>
    <mergeCell ref="B33:F33"/>
    <mergeCell ref="B36:F36"/>
    <mergeCell ref="B40:J40"/>
    <mergeCell ref="B41:F41"/>
    <mergeCell ref="B42:F42"/>
    <mergeCell ref="B43:F43"/>
    <mergeCell ref="B44:F44"/>
    <mergeCell ref="E2:G2"/>
    <mergeCell ref="A11:J15"/>
    <mergeCell ref="A16:J17"/>
    <mergeCell ref="A19:J19"/>
    <mergeCell ref="B20:F20"/>
    <mergeCell ref="G20:G21"/>
    <mergeCell ref="H20:H21"/>
    <mergeCell ref="I20:J20"/>
    <mergeCell ref="B21:F21"/>
    <mergeCell ref="B37:F37"/>
    <mergeCell ref="B38:F38"/>
    <mergeCell ref="K20:K21"/>
    <mergeCell ref="A47:F47"/>
    <mergeCell ref="B28:F28"/>
    <mergeCell ref="B23:F23"/>
    <mergeCell ref="B24:F24"/>
    <mergeCell ref="B25:F25"/>
    <mergeCell ref="B26:F26"/>
    <mergeCell ref="B27:F27"/>
    <mergeCell ref="A46:F46"/>
    <mergeCell ref="B29:F29"/>
    <mergeCell ref="B31:F31"/>
    <mergeCell ref="B34:F34"/>
    <mergeCell ref="B35:F35"/>
    <mergeCell ref="B39:F39"/>
  </mergeCells>
  <pageMargins left="0.25" right="0.25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0"/>
  <sheetViews>
    <sheetView topLeftCell="A46" workbookViewId="0">
      <selection activeCell="K1" sqref="K1:X1048576"/>
    </sheetView>
  </sheetViews>
  <sheetFormatPr defaultRowHeight="15" x14ac:dyDescent="0.25"/>
  <cols>
    <col min="8" max="8" width="15.7109375" customWidth="1"/>
  </cols>
  <sheetData>
    <row r="1" spans="1:12" x14ac:dyDescent="0.25">
      <c r="A1" s="18" t="s">
        <v>45</v>
      </c>
      <c r="B1" s="103" t="s">
        <v>46</v>
      </c>
      <c r="C1" s="104"/>
      <c r="D1" s="104"/>
      <c r="E1" s="104"/>
      <c r="F1" s="104"/>
    </row>
    <row r="2" spans="1:12" x14ac:dyDescent="0.25">
      <c r="A2" s="19"/>
      <c r="B2" s="103" t="s">
        <v>47</v>
      </c>
      <c r="C2" s="104"/>
      <c r="D2" s="104"/>
      <c r="E2" s="104"/>
      <c r="F2" s="104"/>
    </row>
    <row r="3" spans="1:12" x14ac:dyDescent="0.25">
      <c r="A3" s="20"/>
      <c r="B3" s="105" t="s">
        <v>48</v>
      </c>
      <c r="C3" s="105"/>
      <c r="D3" s="105"/>
      <c r="E3" s="105"/>
      <c r="F3" s="105"/>
    </row>
    <row r="4" spans="1:12" x14ac:dyDescent="0.25">
      <c r="A4" s="20"/>
      <c r="B4" s="105" t="s">
        <v>49</v>
      </c>
      <c r="C4" s="105"/>
      <c r="D4" s="105"/>
      <c r="E4" s="105"/>
      <c r="F4" s="105"/>
    </row>
    <row r="5" spans="1:12" ht="18" x14ac:dyDescent="0.25">
      <c r="A5" s="100" t="s">
        <v>50</v>
      </c>
      <c r="B5" s="100"/>
      <c r="C5" s="100"/>
      <c r="D5" s="100"/>
      <c r="E5" s="100"/>
      <c r="F5" s="100"/>
      <c r="G5" s="100"/>
      <c r="H5" s="100"/>
    </row>
    <row r="6" spans="1:12" ht="18" x14ac:dyDescent="0.25">
      <c r="A6" s="100" t="s">
        <v>63</v>
      </c>
      <c r="B6" s="100"/>
      <c r="C6" s="100"/>
      <c r="D6" s="100"/>
      <c r="E6" s="100"/>
      <c r="F6" s="100"/>
      <c r="G6" s="100"/>
      <c r="H6" s="100"/>
    </row>
    <row r="7" spans="1:12" ht="18" x14ac:dyDescent="0.25">
      <c r="A7" s="21"/>
      <c r="B7" s="22"/>
      <c r="C7" s="22"/>
      <c r="D7" s="22"/>
      <c r="E7" s="22"/>
      <c r="F7" s="22"/>
      <c r="G7" s="22"/>
      <c r="H7" s="22"/>
    </row>
    <row r="8" spans="1:12" ht="18.75" x14ac:dyDescent="0.3">
      <c r="A8" s="23" t="s">
        <v>51</v>
      </c>
      <c r="B8" s="22"/>
      <c r="C8" s="22"/>
      <c r="D8" s="22"/>
      <c r="E8" s="22"/>
      <c r="F8" s="22"/>
      <c r="G8" s="22"/>
      <c r="H8" s="22"/>
    </row>
    <row r="9" spans="1:12" ht="18.75" x14ac:dyDescent="0.3">
      <c r="A9" s="24" t="s">
        <v>42</v>
      </c>
      <c r="B9" s="24"/>
    </row>
    <row r="10" spans="1:12" ht="15.75" x14ac:dyDescent="0.25">
      <c r="A10" s="26">
        <v>121</v>
      </c>
      <c r="B10" s="25"/>
    </row>
    <row r="11" spans="1:12" ht="15.75" x14ac:dyDescent="0.25">
      <c r="A11" s="26"/>
      <c r="B11" s="42" t="s">
        <v>64</v>
      </c>
      <c r="C11" s="28"/>
      <c r="D11" s="28"/>
      <c r="E11" s="28"/>
      <c r="F11" s="28"/>
      <c r="G11" s="28"/>
      <c r="H11" s="28"/>
    </row>
    <row r="12" spans="1:12" ht="15.75" x14ac:dyDescent="0.25">
      <c r="A12" s="26"/>
      <c r="B12" s="27"/>
      <c r="C12" s="28"/>
      <c r="D12" s="28"/>
      <c r="E12" s="28"/>
      <c r="F12" s="28"/>
      <c r="G12" s="28"/>
      <c r="H12" s="28"/>
    </row>
    <row r="13" spans="1:12" ht="15.75" x14ac:dyDescent="0.25">
      <c r="A13" s="26">
        <v>129.18299999999999</v>
      </c>
      <c r="B13" s="42" t="s">
        <v>65</v>
      </c>
    </row>
    <row r="14" spans="1:12" ht="15.75" x14ac:dyDescent="0.25">
      <c r="A14" s="26"/>
      <c r="B14" s="42" t="s">
        <v>66</v>
      </c>
    </row>
    <row r="15" spans="1:12" ht="15.75" x14ac:dyDescent="0.25">
      <c r="A15" s="26"/>
      <c r="B15" s="42" t="s">
        <v>67</v>
      </c>
    </row>
    <row r="16" spans="1:12" ht="15.75" x14ac:dyDescent="0.25">
      <c r="A16" s="26"/>
      <c r="B16" s="42"/>
      <c r="L16" s="43"/>
    </row>
    <row r="17" spans="1:2" ht="15.75" x14ac:dyDescent="0.25">
      <c r="A17" s="26" t="s">
        <v>81</v>
      </c>
      <c r="B17" s="42" t="s">
        <v>68</v>
      </c>
    </row>
    <row r="18" spans="1:2" ht="15.75" x14ac:dyDescent="0.25">
      <c r="A18" s="26"/>
      <c r="B18" s="42" t="s">
        <v>69</v>
      </c>
    </row>
    <row r="19" spans="1:2" ht="15.75" x14ac:dyDescent="0.25">
      <c r="A19" s="26"/>
      <c r="B19" s="42"/>
    </row>
    <row r="20" spans="1:2" ht="15.75" x14ac:dyDescent="0.25">
      <c r="A20" s="26">
        <v>155</v>
      </c>
      <c r="B20" s="42" t="s">
        <v>70</v>
      </c>
    </row>
    <row r="21" spans="1:2" ht="15.75" x14ac:dyDescent="0.25">
      <c r="A21" s="26"/>
      <c r="B21" s="42"/>
    </row>
    <row r="22" spans="1:2" ht="15.75" x14ac:dyDescent="0.25">
      <c r="A22" s="26">
        <v>164</v>
      </c>
      <c r="B22" s="42" t="s">
        <v>71</v>
      </c>
    </row>
    <row r="23" spans="1:2" ht="15.75" x14ac:dyDescent="0.25">
      <c r="A23" s="26"/>
      <c r="B23" s="42"/>
    </row>
    <row r="24" spans="1:2" ht="15.75" x14ac:dyDescent="0.25">
      <c r="A24" s="26">
        <v>165</v>
      </c>
      <c r="B24" s="42" t="s">
        <v>72</v>
      </c>
    </row>
    <row r="25" spans="1:2" ht="15.75" x14ac:dyDescent="0.25">
      <c r="A25" s="26"/>
      <c r="B25" s="42"/>
    </row>
    <row r="26" spans="1:2" ht="15.75" x14ac:dyDescent="0.25">
      <c r="A26" s="26">
        <v>168</v>
      </c>
      <c r="B26" s="42" t="s">
        <v>77</v>
      </c>
    </row>
    <row r="27" spans="1:2" ht="15.75" x14ac:dyDescent="0.25">
      <c r="A27" s="26"/>
      <c r="B27" s="42"/>
    </row>
    <row r="28" spans="1:2" ht="15.75" x14ac:dyDescent="0.25">
      <c r="A28" s="26">
        <v>170.173</v>
      </c>
      <c r="B28" s="42" t="s">
        <v>73</v>
      </c>
    </row>
    <row r="29" spans="1:2" ht="15.75" x14ac:dyDescent="0.25">
      <c r="A29" s="26"/>
      <c r="B29" s="42" t="s">
        <v>74</v>
      </c>
    </row>
    <row r="30" spans="1:2" ht="15.75" x14ac:dyDescent="0.25">
      <c r="A30" s="26"/>
      <c r="B30" s="42" t="s">
        <v>76</v>
      </c>
    </row>
    <row r="31" spans="1:2" ht="15.75" x14ac:dyDescent="0.25">
      <c r="A31" s="26"/>
      <c r="B31" s="42" t="s">
        <v>75</v>
      </c>
    </row>
    <row r="32" spans="1:2" ht="15.75" x14ac:dyDescent="0.25">
      <c r="A32" s="26"/>
      <c r="B32" s="42"/>
    </row>
    <row r="33" spans="1:13" ht="15.75" x14ac:dyDescent="0.25">
      <c r="A33" s="26">
        <v>178</v>
      </c>
      <c r="B33" s="42" t="s">
        <v>79</v>
      </c>
    </row>
    <row r="34" spans="1:13" ht="15.75" x14ac:dyDescent="0.25">
      <c r="A34" s="26"/>
      <c r="B34" s="42"/>
    </row>
    <row r="35" spans="1:13" ht="15.75" x14ac:dyDescent="0.25">
      <c r="A35" s="26">
        <v>183</v>
      </c>
      <c r="B35" s="42" t="s">
        <v>78</v>
      </c>
    </row>
    <row r="36" spans="1:13" ht="15.75" x14ac:dyDescent="0.25">
      <c r="A36" s="26"/>
      <c r="B36" s="42"/>
    </row>
    <row r="37" spans="1:13" ht="15.75" x14ac:dyDescent="0.25">
      <c r="A37" s="26">
        <v>185.06800000000001</v>
      </c>
      <c r="B37" s="42" t="s">
        <v>80</v>
      </c>
    </row>
    <row r="38" spans="1:13" ht="15.75" x14ac:dyDescent="0.25">
      <c r="A38" s="26"/>
      <c r="B38" s="42"/>
      <c r="H38" t="s">
        <v>104</v>
      </c>
    </row>
    <row r="39" spans="1:13" ht="15.75" x14ac:dyDescent="0.25">
      <c r="A39" s="26">
        <v>638</v>
      </c>
      <c r="B39" s="32" t="s">
        <v>122</v>
      </c>
      <c r="H39" s="11">
        <f>'ostvarenje plana'!K24</f>
        <v>-113019.98999999999</v>
      </c>
    </row>
    <row r="40" spans="1:13" ht="15.75" x14ac:dyDescent="0.25">
      <c r="A40" s="26"/>
      <c r="B40" s="70" t="s">
        <v>123</v>
      </c>
      <c r="C40" s="29"/>
      <c r="D40" s="30"/>
      <c r="H40">
        <v>16495</v>
      </c>
    </row>
    <row r="41" spans="1:13" ht="15.75" x14ac:dyDescent="0.25">
      <c r="A41" s="26"/>
      <c r="B41" s="70" t="s">
        <v>124</v>
      </c>
      <c r="C41" s="70" t="s">
        <v>103</v>
      </c>
      <c r="H41">
        <v>17411</v>
      </c>
    </row>
    <row r="42" spans="1:13" ht="24" customHeight="1" x14ac:dyDescent="0.25">
      <c r="A42" s="26"/>
      <c r="B42" s="70" t="s">
        <v>125</v>
      </c>
      <c r="C42" s="101" t="s">
        <v>38</v>
      </c>
      <c r="D42" s="101"/>
      <c r="E42" s="101"/>
      <c r="F42" s="101"/>
      <c r="G42" s="101"/>
      <c r="H42">
        <v>5509</v>
      </c>
    </row>
    <row r="43" spans="1:13" ht="15.75" x14ac:dyDescent="0.25">
      <c r="A43" s="26"/>
      <c r="B43" s="102" t="s">
        <v>106</v>
      </c>
      <c r="C43" s="102"/>
      <c r="D43" s="102"/>
      <c r="E43" s="102"/>
      <c r="F43" s="102"/>
      <c r="G43" s="102"/>
      <c r="H43" s="11">
        <f>SUM(H39:H42)</f>
        <v>-73604.989999999991</v>
      </c>
      <c r="M43" s="11"/>
    </row>
    <row r="44" spans="1:13" ht="15.75" x14ac:dyDescent="0.25">
      <c r="A44" s="26"/>
      <c r="B44" s="12" t="s">
        <v>108</v>
      </c>
      <c r="C44" s="12"/>
      <c r="D44" s="12"/>
      <c r="E44" s="12"/>
      <c r="F44" s="12"/>
      <c r="G44" s="12"/>
      <c r="H44" s="12"/>
      <c r="I44" s="13"/>
      <c r="M44" s="11"/>
    </row>
    <row r="45" spans="1:13" x14ac:dyDescent="0.25">
      <c r="B45" s="12" t="s">
        <v>107</v>
      </c>
      <c r="C45" s="12"/>
      <c r="D45" s="12"/>
      <c r="E45" s="12"/>
      <c r="F45" s="12"/>
      <c r="G45" s="12"/>
      <c r="H45" s="12"/>
      <c r="I45" s="13"/>
    </row>
    <row r="46" spans="1:13" ht="15.75" x14ac:dyDescent="0.25">
      <c r="A46" s="26">
        <v>639</v>
      </c>
      <c r="B46" s="33" t="s">
        <v>105</v>
      </c>
      <c r="H46" s="11"/>
    </row>
    <row r="47" spans="1:13" ht="15.75" x14ac:dyDescent="0.25">
      <c r="A47" s="26"/>
      <c r="B47" s="32"/>
    </row>
    <row r="48" spans="1:13" ht="18.75" x14ac:dyDescent="0.3">
      <c r="A48" s="23" t="s">
        <v>52</v>
      </c>
      <c r="B48" s="32"/>
    </row>
    <row r="49" spans="1:5" ht="18.75" x14ac:dyDescent="0.3">
      <c r="A49" s="24" t="s">
        <v>42</v>
      </c>
      <c r="B49" s="32"/>
    </row>
    <row r="50" spans="1:5" ht="15.75" x14ac:dyDescent="0.25">
      <c r="A50" s="26" t="s">
        <v>109</v>
      </c>
      <c r="B50" s="32"/>
    </row>
    <row r="51" spans="1:5" ht="15.75" x14ac:dyDescent="0.25">
      <c r="A51" s="26"/>
      <c r="B51" s="25" t="s">
        <v>53</v>
      </c>
    </row>
    <row r="52" spans="1:5" ht="15.75" x14ac:dyDescent="0.25">
      <c r="A52" s="26"/>
      <c r="B52" s="32" t="s">
        <v>110</v>
      </c>
    </row>
    <row r="53" spans="1:5" ht="15.75" x14ac:dyDescent="0.25">
      <c r="A53" s="26"/>
      <c r="B53" s="32"/>
    </row>
    <row r="54" spans="1:5" ht="15.75" x14ac:dyDescent="0.25">
      <c r="A54" s="26"/>
      <c r="B54" s="32"/>
    </row>
    <row r="55" spans="1:5" ht="15.75" x14ac:dyDescent="0.25">
      <c r="A55" s="26"/>
      <c r="B55" s="25" t="s">
        <v>54</v>
      </c>
    </row>
    <row r="56" spans="1:5" ht="15.75" x14ac:dyDescent="0.25">
      <c r="A56" s="26"/>
      <c r="B56" s="32" t="s">
        <v>111</v>
      </c>
    </row>
    <row r="57" spans="1:5" ht="15.75" x14ac:dyDescent="0.25">
      <c r="A57" s="26" t="s">
        <v>113</v>
      </c>
      <c r="B57" s="32" t="s">
        <v>112</v>
      </c>
    </row>
    <row r="58" spans="1:5" ht="15.75" x14ac:dyDescent="0.25">
      <c r="A58" s="26"/>
    </row>
    <row r="59" spans="1:5" ht="18.75" x14ac:dyDescent="0.3">
      <c r="A59" s="23" t="s">
        <v>55</v>
      </c>
      <c r="B59" s="25" t="s">
        <v>128</v>
      </c>
      <c r="C59" s="72"/>
      <c r="D59" s="72"/>
    </row>
    <row r="60" spans="1:5" ht="15.75" x14ac:dyDescent="0.25">
      <c r="A60" s="26"/>
    </row>
    <row r="61" spans="1:5" ht="15.75" x14ac:dyDescent="0.25">
      <c r="A61" s="26"/>
      <c r="B61" t="s">
        <v>129</v>
      </c>
    </row>
    <row r="62" spans="1:5" ht="15.75" x14ac:dyDescent="0.25">
      <c r="A62" s="26"/>
    </row>
    <row r="63" spans="1:5" x14ac:dyDescent="0.25">
      <c r="B63" s="73" t="s">
        <v>130</v>
      </c>
      <c r="C63" s="74"/>
      <c r="D63" s="74"/>
      <c r="E63" s="74"/>
    </row>
    <row r="64" spans="1:5" ht="18.75" x14ac:dyDescent="0.3">
      <c r="A64" s="24" t="s">
        <v>42</v>
      </c>
    </row>
    <row r="65" spans="1:20" ht="15.6" customHeight="1" x14ac:dyDescent="0.25">
      <c r="A65" s="34" t="s">
        <v>115</v>
      </c>
      <c r="B65" t="s">
        <v>116</v>
      </c>
    </row>
    <row r="66" spans="1:20" ht="15.75" customHeight="1" x14ac:dyDescent="0.25">
      <c r="A66" s="26" t="s">
        <v>119</v>
      </c>
      <c r="B66" s="32" t="s">
        <v>114</v>
      </c>
    </row>
    <row r="67" spans="1:20" ht="15.75" x14ac:dyDescent="0.25">
      <c r="A67" s="26" t="s">
        <v>117</v>
      </c>
      <c r="B67" s="32" t="s">
        <v>118</v>
      </c>
      <c r="M67" s="12"/>
      <c r="N67" s="12"/>
      <c r="O67" s="12"/>
      <c r="P67" s="12"/>
      <c r="Q67" s="12"/>
      <c r="R67" s="12"/>
      <c r="S67" s="12"/>
      <c r="T67" s="13"/>
    </row>
    <row r="68" spans="1:20" ht="15.75" x14ac:dyDescent="0.25">
      <c r="A68" s="26" t="s">
        <v>120</v>
      </c>
      <c r="B68" s="32" t="s">
        <v>121</v>
      </c>
      <c r="C68" t="s">
        <v>126</v>
      </c>
      <c r="M68" s="12"/>
      <c r="N68" s="12"/>
      <c r="O68" s="12"/>
      <c r="P68" s="12"/>
      <c r="Q68" s="12"/>
      <c r="R68" s="12"/>
      <c r="S68" s="12"/>
      <c r="T68" s="13"/>
    </row>
    <row r="69" spans="1:20" ht="15.75" x14ac:dyDescent="0.25">
      <c r="A69" s="75">
        <v>237</v>
      </c>
      <c r="B69" s="32" t="s">
        <v>121</v>
      </c>
      <c r="C69" t="s">
        <v>127</v>
      </c>
    </row>
    <row r="70" spans="1:20" ht="15.75" x14ac:dyDescent="0.25">
      <c r="A70" s="71"/>
      <c r="B70" s="32"/>
    </row>
    <row r="71" spans="1:20" ht="18.75" x14ac:dyDescent="0.3">
      <c r="A71" s="23" t="s">
        <v>56</v>
      </c>
    </row>
    <row r="72" spans="1:20" ht="18.75" x14ac:dyDescent="0.3">
      <c r="A72" s="24" t="s">
        <v>42</v>
      </c>
    </row>
    <row r="73" spans="1:20" ht="15.75" x14ac:dyDescent="0.25">
      <c r="A73" s="34" t="s">
        <v>57</v>
      </c>
      <c r="B73" t="s">
        <v>133</v>
      </c>
    </row>
    <row r="74" spans="1:20" ht="15.75" x14ac:dyDescent="0.25">
      <c r="A74" s="26" t="s">
        <v>58</v>
      </c>
      <c r="B74" t="s">
        <v>131</v>
      </c>
    </row>
    <row r="75" spans="1:20" ht="15.75" x14ac:dyDescent="0.25">
      <c r="A75" s="26"/>
      <c r="B75" s="42" t="s">
        <v>132</v>
      </c>
    </row>
    <row r="76" spans="1:20" ht="15.75" x14ac:dyDescent="0.25">
      <c r="A76" s="26"/>
      <c r="B76" s="27"/>
    </row>
    <row r="77" spans="1:20" ht="18.75" x14ac:dyDescent="0.3">
      <c r="A77" s="23" t="s">
        <v>59</v>
      </c>
      <c r="B77" s="27"/>
    </row>
    <row r="78" spans="1:20" ht="18.75" x14ac:dyDescent="0.3">
      <c r="A78" s="24" t="s">
        <v>42</v>
      </c>
      <c r="B78" s="27"/>
    </row>
    <row r="79" spans="1:20" ht="15.75" x14ac:dyDescent="0.25">
      <c r="A79" s="26">
        <v>122</v>
      </c>
      <c r="B79" s="42" t="s">
        <v>136</v>
      </c>
    </row>
    <row r="80" spans="1:20" ht="15.75" x14ac:dyDescent="0.25">
      <c r="A80" s="26"/>
      <c r="B80" s="27"/>
    </row>
    <row r="81" spans="1:8" ht="15.75" x14ac:dyDescent="0.25">
      <c r="A81" s="26"/>
      <c r="B81" s="27"/>
    </row>
    <row r="82" spans="1:8" ht="15.75" x14ac:dyDescent="0.25">
      <c r="A82" s="26"/>
      <c r="B82" s="27"/>
    </row>
    <row r="83" spans="1:8" ht="15.75" x14ac:dyDescent="0.25">
      <c r="A83" s="26"/>
      <c r="B83" s="27"/>
    </row>
    <row r="84" spans="1:8" ht="15.75" x14ac:dyDescent="0.25">
      <c r="A84" s="26"/>
      <c r="B84" s="25"/>
    </row>
    <row r="85" spans="1:8" x14ac:dyDescent="0.25">
      <c r="B85" s="32"/>
      <c r="G85" s="35"/>
      <c r="H85" s="36" t="s">
        <v>60</v>
      </c>
    </row>
    <row r="87" spans="1:8" x14ac:dyDescent="0.25">
      <c r="G87" s="37"/>
      <c r="H87" s="38"/>
    </row>
    <row r="88" spans="1:8" x14ac:dyDescent="0.25">
      <c r="A88" s="39" t="s">
        <v>137</v>
      </c>
      <c r="H88" s="40" t="s">
        <v>61</v>
      </c>
    </row>
    <row r="89" spans="1:8" x14ac:dyDescent="0.25">
      <c r="A89" s="41"/>
      <c r="B89" s="41"/>
      <c r="C89" s="41"/>
      <c r="D89" s="41"/>
      <c r="E89" s="41"/>
    </row>
    <row r="90" spans="1:8" x14ac:dyDescent="0.25">
      <c r="A90" t="s">
        <v>62</v>
      </c>
      <c r="F90" s="41"/>
    </row>
  </sheetData>
  <mergeCells count="8">
    <mergeCell ref="A6:H6"/>
    <mergeCell ref="C42:G42"/>
    <mergeCell ref="B43:G43"/>
    <mergeCell ref="B1:F1"/>
    <mergeCell ref="B2:F2"/>
    <mergeCell ref="B3:F3"/>
    <mergeCell ref="B4:F4"/>
    <mergeCell ref="A5:H5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ostvarenje plana</vt:lpstr>
      <vt:lpstr>bilješke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2017-01-31T08:04:57Z</dcterms:modified>
</cp:coreProperties>
</file>